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<sst xmlns="http://schemas.openxmlformats.org/spreadsheetml/2006/main" count="206" uniqueCount="78">
  <si>
    <t xml:space="preserve"> </t>
  </si>
  <si>
    <t>Sample Work Sheet-Services</t>
  </si>
  <si>
    <t>Government Proposal-Services</t>
  </si>
  <si>
    <t xml:space="preserve"> To Gov</t>
  </si>
  <si>
    <t xml:space="preserve">Item </t>
  </si>
  <si>
    <t>Qty/hrs</t>
  </si>
  <si>
    <t>Direct Labor</t>
  </si>
  <si>
    <t>Sub Total</t>
  </si>
  <si>
    <t>Overhead</t>
  </si>
  <si>
    <t>Profit %</t>
  </si>
  <si>
    <t>Profit $</t>
  </si>
  <si>
    <t>Total</t>
  </si>
  <si>
    <t>Unit Price</t>
  </si>
  <si>
    <t xml:space="preserve">Total </t>
  </si>
  <si>
    <t>Break</t>
  </si>
  <si>
    <t>Even =</t>
  </si>
  <si>
    <t xml:space="preserve"> Profit =</t>
  </si>
  <si>
    <t xml:space="preserve">  </t>
  </si>
  <si>
    <t>Cost of Living Adjustment (COLA) for each Option yr 1,2.3 and 4</t>
  </si>
  <si>
    <t>Item</t>
  </si>
  <si>
    <t>Rate</t>
  </si>
  <si>
    <t>COLA %</t>
  </si>
  <si>
    <t>COLA $</t>
  </si>
  <si>
    <t>Adj Rate for Option Yr</t>
  </si>
  <si>
    <t xml:space="preserve">Base year </t>
  </si>
  <si>
    <t>Option 1</t>
  </si>
  <si>
    <t>Option 2</t>
  </si>
  <si>
    <t>Option 3</t>
  </si>
  <si>
    <t>Option 4</t>
  </si>
  <si>
    <t>Dollars</t>
  </si>
  <si>
    <t>Cost</t>
  </si>
  <si>
    <t xml:space="preserve"> Labor</t>
  </si>
  <si>
    <t>Federal Income Tax</t>
  </si>
  <si>
    <t xml:space="preserve">FICA </t>
  </si>
  <si>
    <t>Health Insurance</t>
  </si>
  <si>
    <t xml:space="preserve">Office Space </t>
  </si>
  <si>
    <t>Furniture</t>
  </si>
  <si>
    <t>Electricity</t>
  </si>
  <si>
    <t>Air Conditioning-Heat</t>
  </si>
  <si>
    <t>Office Supplies</t>
  </si>
  <si>
    <t>Office Eq-copier-computer,phone</t>
  </si>
  <si>
    <t>Utilities-Sewage-Water-Trash</t>
  </si>
  <si>
    <t>Property Taxes</t>
  </si>
  <si>
    <t>Contract Agreements-Services</t>
  </si>
  <si>
    <t>Depreciation</t>
  </si>
  <si>
    <t>Interest on Loans</t>
  </si>
  <si>
    <t>Sub Total Overhead</t>
  </si>
  <si>
    <t>Elements of Cost-Labor, Overhead, Material, G&amp;A, Profit</t>
  </si>
  <si>
    <t>State Licenses</t>
  </si>
  <si>
    <t>County License</t>
  </si>
  <si>
    <t>Hours</t>
  </si>
  <si>
    <t>Medicare-Medicaid</t>
  </si>
  <si>
    <t>Wk Salary</t>
  </si>
  <si>
    <t>%</t>
  </si>
  <si>
    <t>Wk Hours</t>
  </si>
  <si>
    <t>Reference (a) Federal Government, Solicitation No. xx</t>
  </si>
  <si>
    <t>Input Profit %</t>
  </si>
  <si>
    <t>Work the  numbers in bold-yellow as applicable</t>
  </si>
  <si>
    <t>Professional Licenses-Train</t>
  </si>
  <si>
    <t xml:space="preserve">Overhead </t>
  </si>
  <si>
    <t xml:space="preserve">Hourly </t>
  </si>
  <si>
    <t>Costs</t>
  </si>
  <si>
    <t>Unemployement-Worker Comp-Fed Surchage</t>
  </si>
  <si>
    <t>Note:</t>
  </si>
  <si>
    <t>Material and G&amp;A are not included in this model</t>
  </si>
  <si>
    <t>Annual Leave (1wk)</t>
  </si>
  <si>
    <t>Sick Leave (1wk)</t>
  </si>
  <si>
    <t>Family Leave (1wk)</t>
  </si>
  <si>
    <t>Retirement (Under age 50)</t>
  </si>
  <si>
    <t>Note: For this example, start at C22 and input the hourly rate for the employee</t>
  </si>
  <si>
    <t xml:space="preserve">A work year is 2080 hours </t>
  </si>
  <si>
    <t>1-Base Year Social Worker</t>
  </si>
  <si>
    <t>2-Option yr 1 SW</t>
  </si>
  <si>
    <t>3-Option yr 2 SW</t>
  </si>
  <si>
    <t>4-Option yr 3  SW</t>
  </si>
  <si>
    <t>5-Option yr 4 SW</t>
  </si>
  <si>
    <t>1-Base yr Social Worker</t>
  </si>
  <si>
    <t>4-Option yr 3 SW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</si>
</sst>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0" fontId="37" fillId="0" borderId="0" xfId="0" applyFont="1" applyAlignment="1">
      <alignment horizontal="center"/>
    </xf>
    <xf numFmtId="44" fontId="37" fillId="0" borderId="0" xfId="44" applyFont="1" applyAlignment="1">
      <alignment horizontal="center"/>
    </xf>
    <xf numFmtId="164" fontId="37" fillId="0" borderId="0" xfId="44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2" fontId="0" fillId="0" borderId="0" xfId="44" applyNumberFormat="1" applyFont="1" applyAlignment="1">
      <alignment/>
    </xf>
    <xf numFmtId="10" fontId="0" fillId="0" borderId="0" xfId="0" applyNumberFormat="1" applyAlignment="1">
      <alignment/>
    </xf>
    <xf numFmtId="164" fontId="37" fillId="0" borderId="0" xfId="44" applyNumberFormat="1" applyFont="1" applyAlignment="1">
      <alignment/>
    </xf>
    <xf numFmtId="44" fontId="37" fillId="0" borderId="0" xfId="44" applyFont="1" applyAlignment="1">
      <alignment/>
    </xf>
    <xf numFmtId="164" fontId="37" fillId="0" borderId="0" xfId="0" applyNumberFormat="1" applyFont="1" applyAlignment="1">
      <alignment/>
    </xf>
    <xf numFmtId="44" fontId="37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7" fillId="0" borderId="0" xfId="0" applyNumberFormat="1" applyFont="1" applyAlignment="1">
      <alignment/>
    </xf>
    <xf numFmtId="0" fontId="2" fillId="0" borderId="0" xfId="53" applyFont="1" applyAlignment="1" applyProtection="1">
      <alignment/>
      <protection/>
    </xf>
    <xf numFmtId="0" fontId="37" fillId="0" borderId="0" xfId="0" applyFont="1" applyFill="1" applyBorder="1" applyAlignment="1">
      <alignment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33" borderId="0" xfId="0" applyFont="1" applyFill="1" applyAlignment="1">
      <alignment/>
    </xf>
    <xf numFmtId="10" fontId="0" fillId="34" borderId="0" xfId="0" applyNumberFormat="1" applyFill="1" applyAlignment="1">
      <alignment/>
    </xf>
    <xf numFmtId="164" fontId="37" fillId="33" borderId="0" xfId="0" applyNumberFormat="1" applyFont="1" applyFill="1" applyAlignment="1">
      <alignment/>
    </xf>
    <xf numFmtId="10" fontId="37" fillId="33" borderId="0" xfId="44" applyNumberFormat="1" applyFont="1" applyFill="1" applyAlignment="1">
      <alignment/>
    </xf>
    <xf numFmtId="164" fontId="37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37" fillId="0" borderId="0" xfId="0" applyFont="1" applyAlignment="1">
      <alignment horizontal="right"/>
    </xf>
    <xf numFmtId="2" fontId="3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7" fillId="34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net.gov/fa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28125" style="0" customWidth="1"/>
    <col min="2" max="2" width="9.421875" style="0" customWidth="1"/>
    <col min="4" max="4" width="9.140625" style="0" customWidth="1"/>
    <col min="5" max="5" width="12.00390625" style="0" customWidth="1"/>
    <col min="6" max="6" width="11.57421875" style="0" customWidth="1"/>
    <col min="7" max="7" width="10.140625" style="0" customWidth="1"/>
    <col min="8" max="8" width="10.8515625" style="0" customWidth="1"/>
    <col min="9" max="9" width="13.28125" style="0" customWidth="1"/>
    <col min="10" max="10" width="12.00390625" style="0" customWidth="1"/>
    <col min="12" max="12" width="25.57421875" style="0" customWidth="1"/>
    <col min="15" max="15" width="13.00390625" style="0" customWidth="1"/>
  </cols>
  <sheetData>
    <row r="2" spans="1:12" ht="15">
      <c r="A2" s="1" t="s">
        <v>1</v>
      </c>
      <c r="G2" t="s">
        <v>0</v>
      </c>
      <c r="I2" t="s">
        <v>0</v>
      </c>
      <c r="J2" t="s">
        <v>0</v>
      </c>
      <c r="L2" s="1" t="s">
        <v>2</v>
      </c>
    </row>
    <row r="3" spans="1:8" ht="15">
      <c r="A3" s="25" t="s">
        <v>69</v>
      </c>
      <c r="B3" s="25"/>
      <c r="C3" s="25"/>
      <c r="D3" s="25"/>
      <c r="E3" s="32"/>
      <c r="F3" s="25"/>
      <c r="G3" s="34" t="s">
        <v>70</v>
      </c>
      <c r="H3" s="34"/>
    </row>
    <row r="4" spans="1:15" ht="15">
      <c r="A4" s="25" t="s">
        <v>57</v>
      </c>
      <c r="B4" s="25"/>
      <c r="C4" s="25"/>
      <c r="D4" s="1"/>
      <c r="E4" s="1"/>
      <c r="F4" s="1"/>
      <c r="H4" s="1"/>
      <c r="J4" s="1"/>
      <c r="K4" s="1"/>
      <c r="L4" s="1"/>
      <c r="M4" s="1"/>
      <c r="N4" s="1"/>
      <c r="O4" s="1"/>
    </row>
    <row r="5" spans="1:15" ht="15">
      <c r="A5" s="1" t="s">
        <v>55</v>
      </c>
      <c r="B5" s="1"/>
      <c r="C5" s="1"/>
      <c r="D5" s="1"/>
      <c r="E5" s="1"/>
      <c r="F5" s="1"/>
      <c r="J5" s="1"/>
      <c r="L5" s="1" t="s">
        <v>55</v>
      </c>
      <c r="M5" s="1"/>
      <c r="N5" s="1"/>
      <c r="O5" s="1"/>
    </row>
    <row r="6" spans="3:15" ht="15">
      <c r="C6" s="1" t="s">
        <v>0</v>
      </c>
      <c r="D6" s="3"/>
      <c r="E6" s="3"/>
      <c r="F6" s="3"/>
      <c r="H6" s="4"/>
      <c r="J6" s="1" t="s">
        <v>3</v>
      </c>
      <c r="N6" s="1" t="s">
        <v>0</v>
      </c>
      <c r="O6" s="3"/>
    </row>
    <row r="7" spans="1:16" ht="15">
      <c r="A7" s="1" t="s">
        <v>4</v>
      </c>
      <c r="B7" s="1" t="s">
        <v>5</v>
      </c>
      <c r="C7" s="5" t="s">
        <v>6</v>
      </c>
      <c r="D7" s="1" t="s">
        <v>7</v>
      </c>
      <c r="E7" s="1" t="s">
        <v>8</v>
      </c>
      <c r="F7" s="1" t="s">
        <v>7</v>
      </c>
      <c r="G7" s="6" t="s">
        <v>9</v>
      </c>
      <c r="H7" s="5" t="s">
        <v>10</v>
      </c>
      <c r="I7" s="7" t="s">
        <v>11</v>
      </c>
      <c r="J7" s="1" t="s">
        <v>12</v>
      </c>
      <c r="K7" s="1" t="s">
        <v>0</v>
      </c>
      <c r="L7" s="1" t="s">
        <v>4</v>
      </c>
      <c r="M7" s="1" t="s">
        <v>5</v>
      </c>
      <c r="N7" s="5" t="s">
        <v>12</v>
      </c>
      <c r="O7" s="1" t="s">
        <v>13</v>
      </c>
      <c r="P7" s="6" t="s">
        <v>0</v>
      </c>
    </row>
    <row r="8" spans="1:15" ht="15">
      <c r="A8" s="1" t="s">
        <v>71</v>
      </c>
      <c r="B8" s="25">
        <v>1</v>
      </c>
      <c r="C8" s="8">
        <f>$C22</f>
        <v>36.06</v>
      </c>
      <c r="D8" s="9">
        <f>(B8*C8)</f>
        <v>36.06</v>
      </c>
      <c r="E8" s="10">
        <f>($H$64+1)</f>
        <v>1.97</v>
      </c>
      <c r="F8" s="4">
        <f>D8*E8</f>
        <v>71.0382</v>
      </c>
      <c r="G8" s="26">
        <f>$B32</f>
        <v>0.1</v>
      </c>
      <c r="H8" s="8">
        <f>(F8*G8)</f>
        <v>7.103820000000001</v>
      </c>
      <c r="I8" s="12">
        <f aca="true" t="shared" si="0" ref="I8:I13">(F8+H8)</f>
        <v>78.14202</v>
      </c>
      <c r="J8" s="13">
        <f>(I8/B8)</f>
        <v>78.14202</v>
      </c>
      <c r="L8" s="1" t="s">
        <v>76</v>
      </c>
      <c r="M8" s="1">
        <f>$B8</f>
        <v>1</v>
      </c>
      <c r="N8" s="13">
        <f>(I8/B8)</f>
        <v>78.14202</v>
      </c>
      <c r="O8" s="12">
        <f>(M8*N8)</f>
        <v>78.14202</v>
      </c>
    </row>
    <row r="9" spans="1:16" ht="15">
      <c r="A9" s="1" t="s">
        <v>72</v>
      </c>
      <c r="B9" s="25">
        <v>1</v>
      </c>
      <c r="C9" s="8">
        <f>$C23</f>
        <v>37.863</v>
      </c>
      <c r="D9" s="9">
        <f>(B9*C9)</f>
        <v>37.863</v>
      </c>
      <c r="E9" s="10">
        <f>($H$64+1)</f>
        <v>1.97</v>
      </c>
      <c r="F9" s="4">
        <f>D9*E9</f>
        <v>74.59011</v>
      </c>
      <c r="G9" s="26">
        <f>$B32</f>
        <v>0.1</v>
      </c>
      <c r="H9" s="8">
        <f>(F9*G9)</f>
        <v>7.459011</v>
      </c>
      <c r="I9" s="12">
        <f t="shared" si="0"/>
        <v>82.049121</v>
      </c>
      <c r="J9" s="13">
        <f>(I9/B9)</f>
        <v>82.049121</v>
      </c>
      <c r="K9" s="8"/>
      <c r="L9" s="1" t="s">
        <v>72</v>
      </c>
      <c r="M9" s="1">
        <f>$B9</f>
        <v>1</v>
      </c>
      <c r="N9" s="13">
        <f>(I9/B9)</f>
        <v>82.049121</v>
      </c>
      <c r="O9" s="12">
        <f>(M9*N9)</f>
        <v>82.049121</v>
      </c>
      <c r="P9" s="11"/>
    </row>
    <row r="10" spans="1:16" ht="15">
      <c r="A10" s="1" t="s">
        <v>73</v>
      </c>
      <c r="B10" s="25">
        <v>1</v>
      </c>
      <c r="C10" s="8">
        <f>$C24</f>
        <v>39.75615</v>
      </c>
      <c r="D10" s="9">
        <f>(B10*C10)</f>
        <v>39.75615</v>
      </c>
      <c r="E10" s="10">
        <f>($H$64+1)</f>
        <v>1.97</v>
      </c>
      <c r="F10" s="4">
        <f>D10*E10</f>
        <v>78.3196155</v>
      </c>
      <c r="G10" s="26">
        <f>$B32</f>
        <v>0.1</v>
      </c>
      <c r="H10" s="8">
        <f>(F10*G10)</f>
        <v>7.83196155</v>
      </c>
      <c r="I10" s="12">
        <f t="shared" si="0"/>
        <v>86.15157705</v>
      </c>
      <c r="J10" s="13">
        <f>(I10/B10)</f>
        <v>86.15157705</v>
      </c>
      <c r="K10" s="8" t="s">
        <v>0</v>
      </c>
      <c r="L10" s="1" t="s">
        <v>73</v>
      </c>
      <c r="M10" s="1">
        <f>$B10</f>
        <v>1</v>
      </c>
      <c r="N10" s="13">
        <f>(I10/B10)</f>
        <v>86.15157705</v>
      </c>
      <c r="O10" s="12">
        <f>(M10*N10)</f>
        <v>86.15157705</v>
      </c>
      <c r="P10" s="11"/>
    </row>
    <row r="11" spans="1:16" ht="15">
      <c r="A11" s="1" t="s">
        <v>74</v>
      </c>
      <c r="B11" s="25">
        <v>1</v>
      </c>
      <c r="C11" s="8">
        <f>$C25</f>
        <v>41.7439575</v>
      </c>
      <c r="D11" s="9">
        <f>(B11*C11)</f>
        <v>41.7439575</v>
      </c>
      <c r="E11" s="10">
        <f>($H$64+1)</f>
        <v>1.97</v>
      </c>
      <c r="F11" s="4">
        <f>D11*E11</f>
        <v>82.235596275</v>
      </c>
      <c r="G11" s="26">
        <f>$B32</f>
        <v>0.1</v>
      </c>
      <c r="H11" s="8">
        <f>(F11*G11)</f>
        <v>8.2235596275</v>
      </c>
      <c r="I11" s="12">
        <f t="shared" si="0"/>
        <v>90.4591559025</v>
      </c>
      <c r="J11" s="13">
        <f>(I11/B11)</f>
        <v>90.4591559025</v>
      </c>
      <c r="K11" s="8" t="s">
        <v>0</v>
      </c>
      <c r="L11" s="1" t="s">
        <v>77</v>
      </c>
      <c r="M11" s="1">
        <f>$B11</f>
        <v>1</v>
      </c>
      <c r="N11" s="13">
        <f>(I11/B11)</f>
        <v>90.4591559025</v>
      </c>
      <c r="O11" s="12">
        <f>(M11*N11)</f>
        <v>90.4591559025</v>
      </c>
      <c r="P11" s="11"/>
    </row>
    <row r="12" spans="1:16" ht="15">
      <c r="A12" s="1" t="s">
        <v>75</v>
      </c>
      <c r="B12" s="25">
        <v>1</v>
      </c>
      <c r="C12" s="8">
        <f>$C26</f>
        <v>43.831155375</v>
      </c>
      <c r="D12" s="9">
        <f>(B12*C12)</f>
        <v>43.831155375</v>
      </c>
      <c r="E12" s="10">
        <f>($H$64+1)</f>
        <v>1.97</v>
      </c>
      <c r="F12" s="4">
        <f>D12*E12</f>
        <v>86.34737608875</v>
      </c>
      <c r="G12" s="26">
        <f>$B32</f>
        <v>0.1</v>
      </c>
      <c r="H12" s="8">
        <f>(F12*G12)</f>
        <v>8.634737608875</v>
      </c>
      <c r="I12" s="12">
        <f t="shared" si="0"/>
        <v>94.982113697625</v>
      </c>
      <c r="J12" s="13">
        <f>(I12/B12)</f>
        <v>94.982113697625</v>
      </c>
      <c r="K12" s="8" t="s">
        <v>0</v>
      </c>
      <c r="L12" s="1" t="s">
        <v>75</v>
      </c>
      <c r="M12" s="1">
        <f>$B12</f>
        <v>1</v>
      </c>
      <c r="N12" s="13">
        <f>(I12/B12)</f>
        <v>94.982113697625</v>
      </c>
      <c r="O12" s="12">
        <f>(M12*N12)</f>
        <v>94.982113697625</v>
      </c>
      <c r="P12" s="11"/>
    </row>
    <row r="13" spans="1:16" ht="15">
      <c r="A13" s="1" t="s">
        <v>0</v>
      </c>
      <c r="B13" s="1" t="s">
        <v>0</v>
      </c>
      <c r="D13" s="8" t="s">
        <v>14</v>
      </c>
      <c r="E13" s="3" t="s">
        <v>15</v>
      </c>
      <c r="F13" s="4">
        <f>SUM(F8:F12)</f>
        <v>392.53089786375006</v>
      </c>
      <c r="G13" s="3" t="s">
        <v>16</v>
      </c>
      <c r="H13" s="8">
        <f>SUM(H8:H12)</f>
        <v>39.253089786375</v>
      </c>
      <c r="I13" s="14">
        <f t="shared" si="0"/>
        <v>431.783987650125</v>
      </c>
      <c r="J13" s="14" t="s">
        <v>0</v>
      </c>
      <c r="K13" s="8"/>
      <c r="L13" s="13" t="s">
        <v>17</v>
      </c>
      <c r="M13" s="1" t="s">
        <v>0</v>
      </c>
      <c r="N13" s="13" t="s">
        <v>0</v>
      </c>
      <c r="O13" s="12">
        <f>SUM(O8:O12)</f>
        <v>431.783987650125</v>
      </c>
      <c r="P13" s="11" t="s">
        <v>0</v>
      </c>
    </row>
    <row r="14" spans="8:9" ht="15">
      <c r="H14" t="s">
        <v>0</v>
      </c>
      <c r="I14" t="s">
        <v>0</v>
      </c>
    </row>
    <row r="18" ht="15">
      <c r="P18" s="11" t="s">
        <v>0</v>
      </c>
    </row>
    <row r="19" spans="1:17" ht="15">
      <c r="A19" s="1" t="s">
        <v>0</v>
      </c>
      <c r="O19" s="1" t="s">
        <v>0</v>
      </c>
      <c r="P19" s="1" t="s">
        <v>0</v>
      </c>
      <c r="Q19" s="13" t="s">
        <v>0</v>
      </c>
    </row>
    <row r="20" spans="1:17" ht="15">
      <c r="A20" s="1" t="s">
        <v>18</v>
      </c>
      <c r="F20" t="s">
        <v>0</v>
      </c>
      <c r="O20" s="1" t="s">
        <v>0</v>
      </c>
      <c r="P20" s="1" t="s">
        <v>0</v>
      </c>
      <c r="Q20" s="13" t="s">
        <v>0</v>
      </c>
    </row>
    <row r="21" spans="1:17" ht="15">
      <c r="A21" s="1" t="s">
        <v>19</v>
      </c>
      <c r="B21" s="1"/>
      <c r="C21" s="5" t="s">
        <v>20</v>
      </c>
      <c r="D21" s="5" t="s">
        <v>21</v>
      </c>
      <c r="E21" s="5" t="s">
        <v>22</v>
      </c>
      <c r="F21" s="1" t="s">
        <v>23</v>
      </c>
      <c r="H21" s="8" t="s">
        <v>0</v>
      </c>
      <c r="I21" s="14" t="s">
        <v>0</v>
      </c>
      <c r="J21" s="15" t="s">
        <v>0</v>
      </c>
      <c r="K21" s="8" t="s">
        <v>0</v>
      </c>
      <c r="O21" s="11" t="s">
        <v>0</v>
      </c>
      <c r="P21" s="8" t="s">
        <v>0</v>
      </c>
      <c r="Q21" s="3" t="s">
        <v>0</v>
      </c>
    </row>
    <row r="22" spans="1:17" ht="15">
      <c r="A22" s="1" t="s">
        <v>24</v>
      </c>
      <c r="B22" s="11" t="s">
        <v>0</v>
      </c>
      <c r="C22" s="27">
        <v>36.06</v>
      </c>
      <c r="D22" s="28">
        <v>0.05</v>
      </c>
      <c r="E22" s="3">
        <f>C22*D22</f>
        <v>1.8030000000000002</v>
      </c>
      <c r="F22" s="4">
        <f>C22+E22</f>
        <v>37.863</v>
      </c>
      <c r="G22">
        <v>1</v>
      </c>
      <c r="H22" s="8"/>
      <c r="I22" s="14"/>
      <c r="J22" s="15"/>
      <c r="K22" s="8"/>
      <c r="O22" s="11"/>
      <c r="P22" s="8"/>
      <c r="Q22" s="3"/>
    </row>
    <row r="23" spans="1:17" ht="15">
      <c r="A23" s="1" t="s">
        <v>25</v>
      </c>
      <c r="B23" s="11"/>
      <c r="C23" s="8">
        <f>$F22</f>
        <v>37.863</v>
      </c>
      <c r="D23" s="28">
        <v>0.05</v>
      </c>
      <c r="E23" s="3">
        <f>C23*D23</f>
        <v>1.89315</v>
      </c>
      <c r="F23" s="4">
        <f>C23+E23</f>
        <v>39.75615</v>
      </c>
      <c r="G23">
        <v>2</v>
      </c>
      <c r="H23" s="8"/>
      <c r="I23" s="14"/>
      <c r="J23" s="15"/>
      <c r="K23" s="8"/>
      <c r="O23" s="11"/>
      <c r="P23" s="8"/>
      <c r="Q23" s="3"/>
    </row>
    <row r="24" spans="1:17" ht="15">
      <c r="A24" s="1" t="s">
        <v>26</v>
      </c>
      <c r="B24" s="11"/>
      <c r="C24" s="8">
        <f>$F23</f>
        <v>39.75615</v>
      </c>
      <c r="D24" s="28">
        <v>0.05</v>
      </c>
      <c r="E24" s="3">
        <f>C24*D24</f>
        <v>1.9878075</v>
      </c>
      <c r="F24" s="4">
        <f>C24+E24</f>
        <v>41.7439575</v>
      </c>
      <c r="G24">
        <v>3</v>
      </c>
      <c r="H24" s="8"/>
      <c r="I24" s="14"/>
      <c r="J24" s="15"/>
      <c r="K24" s="8"/>
      <c r="O24" s="11"/>
      <c r="P24" s="8"/>
      <c r="Q24" s="3"/>
    </row>
    <row r="25" spans="1:17" ht="15">
      <c r="A25" s="1" t="s">
        <v>27</v>
      </c>
      <c r="B25" s="11"/>
      <c r="C25" s="8">
        <f>$F24</f>
        <v>41.7439575</v>
      </c>
      <c r="D25" s="28">
        <v>0.05</v>
      </c>
      <c r="E25" s="3">
        <f>C25*D25</f>
        <v>2.087197875</v>
      </c>
      <c r="F25" s="4">
        <f>C25+E25</f>
        <v>43.831155375</v>
      </c>
      <c r="G25">
        <v>4</v>
      </c>
      <c r="H25" s="8"/>
      <c r="I25" s="14"/>
      <c r="J25" s="15"/>
      <c r="K25" s="8"/>
      <c r="O25" s="11"/>
      <c r="P25" s="8"/>
      <c r="Q25" s="3"/>
    </row>
    <row r="26" spans="1:11" ht="15">
      <c r="A26" s="1" t="s">
        <v>28</v>
      </c>
      <c r="B26" s="11"/>
      <c r="C26" s="8">
        <f>$F25</f>
        <v>43.831155375</v>
      </c>
      <c r="D26" s="3"/>
      <c r="E26" s="3"/>
      <c r="F26" s="4" t="s">
        <v>0</v>
      </c>
      <c r="J26" s="12" t="s">
        <v>0</v>
      </c>
      <c r="K26" s="1"/>
    </row>
    <row r="27" spans="1:17" ht="15">
      <c r="A27" s="1" t="s">
        <v>0</v>
      </c>
      <c r="D27" t="s">
        <v>0</v>
      </c>
      <c r="J27" s="12"/>
      <c r="K27" s="1"/>
      <c r="P27" s="1"/>
      <c r="Q27" s="1"/>
    </row>
    <row r="28" spans="1:17" ht="15">
      <c r="A28" s="1" t="s">
        <v>0</v>
      </c>
      <c r="Q28" s="1"/>
    </row>
    <row r="29" ht="15">
      <c r="Q29" s="1"/>
    </row>
    <row r="30" spans="8:17" ht="15">
      <c r="H30" s="3" t="s">
        <v>0</v>
      </c>
      <c r="I30" s="11" t="s">
        <v>0</v>
      </c>
      <c r="J30" s="8" t="s">
        <v>0</v>
      </c>
      <c r="K30" s="12" t="s">
        <v>0</v>
      </c>
      <c r="L30" s="13" t="s">
        <v>0</v>
      </c>
      <c r="Q30" s="1"/>
    </row>
    <row r="31" spans="8:17" ht="15">
      <c r="H31" s="3"/>
      <c r="I31" s="11" t="s">
        <v>0</v>
      </c>
      <c r="J31" s="8" t="s">
        <v>0</v>
      </c>
      <c r="K31" s="12" t="s">
        <v>0</v>
      </c>
      <c r="L31" s="13" t="s">
        <v>0</v>
      </c>
      <c r="Q31" s="1"/>
    </row>
    <row r="32" spans="1:17" ht="15">
      <c r="A32" s="1" t="s">
        <v>56</v>
      </c>
      <c r="B32" s="28">
        <v>0.1</v>
      </c>
      <c r="H32" s="3"/>
      <c r="I32" s="11" t="s">
        <v>0</v>
      </c>
      <c r="J32" s="8" t="s">
        <v>0</v>
      </c>
      <c r="K32" s="12" t="s">
        <v>0</v>
      </c>
      <c r="L32" s="13" t="s">
        <v>0</v>
      </c>
      <c r="Q32" s="1"/>
    </row>
    <row r="33" spans="9:17" ht="15">
      <c r="I33" s="4" t="s">
        <v>0</v>
      </c>
      <c r="J33" s="4" t="s">
        <v>0</v>
      </c>
      <c r="K33" s="4"/>
      <c r="Q33" s="1"/>
    </row>
    <row r="34" spans="9:17" ht="15">
      <c r="I34" s="4" t="s">
        <v>0</v>
      </c>
      <c r="J34" s="4" t="s">
        <v>0</v>
      </c>
      <c r="K34" s="4"/>
      <c r="Q34" s="1"/>
    </row>
    <row r="35" spans="1:17" ht="15">
      <c r="A35" s="14" t="s">
        <v>47</v>
      </c>
      <c r="B35" s="1"/>
      <c r="H35" t="s">
        <v>0</v>
      </c>
      <c r="I35" s="4" t="s">
        <v>0</v>
      </c>
      <c r="J35" s="4" t="s">
        <v>0</v>
      </c>
      <c r="K35" s="4"/>
      <c r="Q35" s="1"/>
    </row>
    <row r="36" spans="5:9" ht="15">
      <c r="E36" t="s">
        <v>0</v>
      </c>
      <c r="I36" s="4" t="s">
        <v>0</v>
      </c>
    </row>
    <row r="37" spans="1:9" ht="15">
      <c r="A37" s="5" t="s">
        <v>30</v>
      </c>
      <c r="B37" s="24" t="s">
        <v>53</v>
      </c>
      <c r="C37" s="5" t="s">
        <v>29</v>
      </c>
      <c r="D37" s="1" t="s">
        <v>50</v>
      </c>
      <c r="E37" s="1" t="s">
        <v>13</v>
      </c>
      <c r="F37" s="5" t="s">
        <v>54</v>
      </c>
      <c r="G37" s="1" t="s">
        <v>52</v>
      </c>
      <c r="I37" s="4" t="s">
        <v>0</v>
      </c>
    </row>
    <row r="38" spans="1:7" ht="15">
      <c r="A38" s="1" t="s">
        <v>31</v>
      </c>
      <c r="C38" s="29">
        <f>$C22</f>
        <v>36.06</v>
      </c>
      <c r="D38" s="30">
        <v>2080</v>
      </c>
      <c r="E38" s="22">
        <f>C38*D38</f>
        <v>75004.8</v>
      </c>
      <c r="F38" s="23">
        <v>40</v>
      </c>
      <c r="G38" s="8">
        <f>C38*F38</f>
        <v>1442.4</v>
      </c>
    </row>
    <row r="39" spans="1:6" ht="15">
      <c r="A39" s="1"/>
      <c r="C39" s="8"/>
      <c r="D39" s="1" t="s">
        <v>0</v>
      </c>
      <c r="F39" s="1" t="s">
        <v>0</v>
      </c>
    </row>
    <row r="40" spans="1:4" ht="15">
      <c r="A40" s="1" t="s">
        <v>8</v>
      </c>
      <c r="D40" s="1" t="s">
        <v>0</v>
      </c>
    </row>
    <row r="41" spans="1:17" ht="15">
      <c r="A41" s="1" t="s">
        <v>32</v>
      </c>
      <c r="B41" s="33">
        <v>0.3</v>
      </c>
      <c r="C41" s="8">
        <f>C38*B41</f>
        <v>10.818</v>
      </c>
      <c r="D41" s="23">
        <v>2080</v>
      </c>
      <c r="E41" s="22">
        <f>C41*D41</f>
        <v>22501.44</v>
      </c>
      <c r="F41" t="s">
        <v>0</v>
      </c>
      <c r="Q41" s="1"/>
    </row>
    <row r="42" spans="1:17" ht="15">
      <c r="A42" s="1" t="s">
        <v>33</v>
      </c>
      <c r="B42" s="33">
        <v>0.075</v>
      </c>
      <c r="C42" s="8">
        <f>C38*B42</f>
        <v>2.7045</v>
      </c>
      <c r="D42" s="23">
        <v>2080</v>
      </c>
      <c r="E42" s="22">
        <f aca="true" t="shared" si="1" ref="E42:E63">C42*D42</f>
        <v>5625.36</v>
      </c>
      <c r="G42" s="3" t="s">
        <v>0</v>
      </c>
      <c r="Q42" s="1"/>
    </row>
    <row r="43" spans="1:17" ht="15">
      <c r="A43" s="1" t="s">
        <v>51</v>
      </c>
      <c r="B43" s="33">
        <v>0.075</v>
      </c>
      <c r="C43" s="8">
        <f>C38*B43</f>
        <v>2.7045</v>
      </c>
      <c r="D43" s="23">
        <v>2080</v>
      </c>
      <c r="E43" s="22">
        <f t="shared" si="1"/>
        <v>5625.36</v>
      </c>
      <c r="G43" s="3"/>
      <c r="Q43" s="1"/>
    </row>
    <row r="44" spans="1:17" ht="15">
      <c r="A44" s="1" t="s">
        <v>58</v>
      </c>
      <c r="C44" s="27">
        <v>0.5</v>
      </c>
      <c r="D44" s="23">
        <v>2080</v>
      </c>
      <c r="E44" s="22">
        <f t="shared" si="1"/>
        <v>1040</v>
      </c>
      <c r="G44" s="3"/>
      <c r="Q44" s="1"/>
    </row>
    <row r="45" spans="1:17" ht="15">
      <c r="A45" s="1" t="s">
        <v>48</v>
      </c>
      <c r="C45" s="27">
        <v>0.5</v>
      </c>
      <c r="D45" s="23">
        <v>2080</v>
      </c>
      <c r="E45" s="22">
        <f t="shared" si="1"/>
        <v>1040</v>
      </c>
      <c r="Q45" s="1"/>
    </row>
    <row r="46" spans="1:17" ht="15">
      <c r="A46" s="1" t="s">
        <v>49</v>
      </c>
      <c r="C46" s="27">
        <v>0.05</v>
      </c>
      <c r="D46" s="23">
        <v>2080</v>
      </c>
      <c r="E46" s="22">
        <f t="shared" si="1"/>
        <v>104</v>
      </c>
      <c r="Q46" s="1"/>
    </row>
    <row r="47" spans="1:17" ht="15">
      <c r="A47" s="1" t="s">
        <v>34</v>
      </c>
      <c r="C47" s="27">
        <v>3</v>
      </c>
      <c r="D47" s="23">
        <v>2080</v>
      </c>
      <c r="E47" s="22">
        <f t="shared" si="1"/>
        <v>6240</v>
      </c>
      <c r="G47" t="s">
        <v>17</v>
      </c>
      <c r="Q47" s="1"/>
    </row>
    <row r="48" spans="1:17" ht="15">
      <c r="A48" s="1" t="s">
        <v>65</v>
      </c>
      <c r="C48" s="27">
        <v>0.68</v>
      </c>
      <c r="D48" s="23">
        <v>2080</v>
      </c>
      <c r="E48" s="22">
        <f t="shared" si="1"/>
        <v>1414.4</v>
      </c>
      <c r="Q48" s="1"/>
    </row>
    <row r="49" spans="1:17" ht="15">
      <c r="A49" s="1" t="s">
        <v>66</v>
      </c>
      <c r="C49" s="27">
        <v>0.68</v>
      </c>
      <c r="D49" s="23">
        <v>2080</v>
      </c>
      <c r="E49" s="22">
        <f t="shared" si="1"/>
        <v>1414.4</v>
      </c>
      <c r="J49" s="1"/>
      <c r="K49" s="1"/>
      <c r="L49" s="1"/>
      <c r="M49" s="1"/>
      <c r="Q49" s="1"/>
    </row>
    <row r="50" spans="1:17" ht="15">
      <c r="A50" s="1" t="s">
        <v>67</v>
      </c>
      <c r="C50" s="27">
        <v>0.68</v>
      </c>
      <c r="D50" s="23">
        <v>2080</v>
      </c>
      <c r="E50" s="22">
        <f t="shared" si="1"/>
        <v>1414.4</v>
      </c>
      <c r="J50" s="1" t="s">
        <v>0</v>
      </c>
      <c r="K50" s="1" t="s">
        <v>0</v>
      </c>
      <c r="L50" s="1" t="s">
        <v>0</v>
      </c>
      <c r="M50" s="1" t="s">
        <v>0</v>
      </c>
      <c r="Q50" s="1"/>
    </row>
    <row r="51" spans="1:17" ht="15">
      <c r="A51" s="18" t="s">
        <v>68</v>
      </c>
      <c r="C51" s="27">
        <v>2.41</v>
      </c>
      <c r="D51" s="23">
        <v>2080</v>
      </c>
      <c r="E51" s="22">
        <f t="shared" si="1"/>
        <v>5012.8</v>
      </c>
      <c r="I51" s="1"/>
      <c r="J51" s="16" t="str">
        <f>$B22</f>
        <v> </v>
      </c>
      <c r="K51" s="8" t="s">
        <v>0</v>
      </c>
      <c r="L51" t="s">
        <v>0</v>
      </c>
      <c r="M51" s="8" t="s">
        <v>0</v>
      </c>
      <c r="Q51" s="1"/>
    </row>
    <row r="52" spans="1:13" ht="15">
      <c r="A52" s="19" t="s">
        <v>35</v>
      </c>
      <c r="C52" s="27">
        <v>0.25</v>
      </c>
      <c r="D52" s="23">
        <v>2080</v>
      </c>
      <c r="E52" s="22">
        <f t="shared" si="1"/>
        <v>520</v>
      </c>
      <c r="I52" s="1" t="s">
        <v>0</v>
      </c>
      <c r="J52" s="11" t="s">
        <v>0</v>
      </c>
      <c r="K52" s="8" t="s">
        <v>0</v>
      </c>
      <c r="L52" t="s">
        <v>0</v>
      </c>
      <c r="M52" s="8" t="s">
        <v>0</v>
      </c>
    </row>
    <row r="53" spans="1:13" ht="15">
      <c r="A53" s="19" t="s">
        <v>36</v>
      </c>
      <c r="C53" s="27">
        <v>0.9</v>
      </c>
      <c r="D53" s="23">
        <v>2080</v>
      </c>
      <c r="E53" s="22">
        <f t="shared" si="1"/>
        <v>1872</v>
      </c>
      <c r="I53" s="8" t="s">
        <v>0</v>
      </c>
      <c r="J53" s="17" t="s">
        <v>0</v>
      </c>
      <c r="K53" s="14" t="s">
        <v>0</v>
      </c>
      <c r="L53" s="1" t="s">
        <v>0</v>
      </c>
      <c r="M53" s="14" t="s">
        <v>0</v>
      </c>
    </row>
    <row r="54" spans="1:13" ht="15">
      <c r="A54" s="19" t="s">
        <v>37</v>
      </c>
      <c r="C54" s="27">
        <v>0.65</v>
      </c>
      <c r="D54" s="23">
        <v>2080</v>
      </c>
      <c r="E54" s="22">
        <f t="shared" si="1"/>
        <v>1352</v>
      </c>
      <c r="I54" s="8" t="s">
        <v>0</v>
      </c>
      <c r="J54" s="17" t="s">
        <v>0</v>
      </c>
      <c r="K54" s="14" t="s">
        <v>0</v>
      </c>
      <c r="L54" s="1" t="s">
        <v>0</v>
      </c>
      <c r="M54" s="14" t="s">
        <v>0</v>
      </c>
    </row>
    <row r="55" spans="1:17" ht="15">
      <c r="A55" s="19" t="s">
        <v>38</v>
      </c>
      <c r="C55" s="27">
        <v>0.5</v>
      </c>
      <c r="D55" s="23">
        <v>2080</v>
      </c>
      <c r="E55" s="22">
        <f t="shared" si="1"/>
        <v>1040</v>
      </c>
      <c r="I55" s="8" t="s">
        <v>0</v>
      </c>
      <c r="J55" s="15" t="s">
        <v>0</v>
      </c>
      <c r="K55" s="2" t="s">
        <v>0</v>
      </c>
      <c r="L55" s="15" t="s">
        <v>0</v>
      </c>
      <c r="M55" s="14" t="s">
        <v>0</v>
      </c>
      <c r="Q55" s="1"/>
    </row>
    <row r="56" spans="1:17" ht="15">
      <c r="A56" s="19" t="s">
        <v>39</v>
      </c>
      <c r="C56" s="27">
        <v>0.25</v>
      </c>
      <c r="D56" s="23">
        <v>2080</v>
      </c>
      <c r="E56" s="22">
        <f t="shared" si="1"/>
        <v>520</v>
      </c>
      <c r="I56" s="8" t="s">
        <v>0</v>
      </c>
      <c r="J56" s="20"/>
      <c r="K56" s="21"/>
      <c r="L56" s="20"/>
      <c r="M56" s="20"/>
      <c r="Q56" s="1"/>
    </row>
    <row r="57" spans="1:17" ht="15">
      <c r="A57" s="19" t="s">
        <v>40</v>
      </c>
      <c r="C57" s="27">
        <v>0.45</v>
      </c>
      <c r="D57" s="23">
        <v>2080</v>
      </c>
      <c r="E57" s="22">
        <f t="shared" si="1"/>
        <v>936</v>
      </c>
      <c r="I57" t="s">
        <v>0</v>
      </c>
      <c r="J57" s="15"/>
      <c r="K57" s="2"/>
      <c r="L57" s="15"/>
      <c r="M57" s="15"/>
      <c r="Q57" s="1"/>
    </row>
    <row r="58" spans="1:17" ht="15">
      <c r="A58" s="19" t="s">
        <v>41</v>
      </c>
      <c r="C58" s="27">
        <v>0.5</v>
      </c>
      <c r="D58" s="23">
        <v>2080</v>
      </c>
      <c r="E58" s="22">
        <f t="shared" si="1"/>
        <v>1040</v>
      </c>
      <c r="J58" s="1"/>
      <c r="K58" s="1"/>
      <c r="L58" s="1"/>
      <c r="M58" s="1"/>
      <c r="Q58" s="1"/>
    </row>
    <row r="59" spans="1:17" ht="15">
      <c r="A59" s="19" t="s">
        <v>42</v>
      </c>
      <c r="C59" s="27">
        <v>0.9</v>
      </c>
      <c r="D59" s="23">
        <v>2080</v>
      </c>
      <c r="E59" s="22">
        <f t="shared" si="1"/>
        <v>1872</v>
      </c>
      <c r="I59" s="1" t="s">
        <v>0</v>
      </c>
      <c r="Q59" s="1"/>
    </row>
    <row r="60" spans="1:17" ht="15">
      <c r="A60" s="19" t="s">
        <v>62</v>
      </c>
      <c r="C60" s="27">
        <v>4.46</v>
      </c>
      <c r="D60" s="23">
        <v>2080</v>
      </c>
      <c r="E60" s="22">
        <f>C60*D60</f>
        <v>9276.8</v>
      </c>
      <c r="F60" t="s">
        <v>0</v>
      </c>
      <c r="I60" s="1" t="s">
        <v>0</v>
      </c>
      <c r="Q60" s="1"/>
    </row>
    <row r="61" spans="1:17" ht="15">
      <c r="A61" s="19" t="s">
        <v>43</v>
      </c>
      <c r="C61" s="27">
        <v>0.42</v>
      </c>
      <c r="D61" s="23">
        <v>2080</v>
      </c>
      <c r="E61" s="22">
        <f t="shared" si="1"/>
        <v>873.6</v>
      </c>
      <c r="Q61" s="1"/>
    </row>
    <row r="62" spans="1:17" ht="15">
      <c r="A62" s="19" t="s">
        <v>44</v>
      </c>
      <c r="C62" s="27">
        <v>0.4</v>
      </c>
      <c r="D62" s="23">
        <v>2080</v>
      </c>
      <c r="E62" s="22">
        <f t="shared" si="1"/>
        <v>832</v>
      </c>
      <c r="F62" s="31" t="s">
        <v>8</v>
      </c>
      <c r="G62" s="31" t="s">
        <v>59</v>
      </c>
      <c r="H62" s="31" t="s">
        <v>59</v>
      </c>
      <c r="Q62" s="1"/>
    </row>
    <row r="63" spans="1:17" ht="15">
      <c r="A63" s="19" t="s">
        <v>45</v>
      </c>
      <c r="C63" s="27">
        <v>0.55</v>
      </c>
      <c r="D63" s="23">
        <v>2080</v>
      </c>
      <c r="E63" s="22">
        <f t="shared" si="1"/>
        <v>1144</v>
      </c>
      <c r="F63" s="31" t="s">
        <v>61</v>
      </c>
      <c r="G63" s="31" t="s">
        <v>60</v>
      </c>
      <c r="H63" s="31" t="s">
        <v>53</v>
      </c>
      <c r="Q63" s="1"/>
    </row>
    <row r="64" spans="3:17" ht="15">
      <c r="C64" s="8">
        <f>SUM(C41:C63)</f>
        <v>34.956999999999994</v>
      </c>
      <c r="D64" t="s">
        <v>46</v>
      </c>
      <c r="F64" s="20">
        <f>SUM(E41:E63)</f>
        <v>72710.56000000001</v>
      </c>
      <c r="G64" s="20">
        <f>F64/D38</f>
        <v>34.95700000000001</v>
      </c>
      <c r="H64" s="11">
        <f>ROUND(G64/C38,2)</f>
        <v>0.97</v>
      </c>
      <c r="Q64" s="1"/>
    </row>
    <row r="65" spans="1:17" ht="15">
      <c r="A65" s="19" t="s">
        <v>0</v>
      </c>
      <c r="C65" s="8" t="s">
        <v>0</v>
      </c>
      <c r="D65" t="s">
        <v>17</v>
      </c>
      <c r="F65" s="20" t="s">
        <v>0</v>
      </c>
      <c r="G65" s="21" t="s">
        <v>0</v>
      </c>
      <c r="Q65" s="1"/>
    </row>
    <row r="66" spans="1:6" ht="15">
      <c r="A66" s="19" t="s">
        <v>0</v>
      </c>
      <c r="D66" t="s">
        <v>0</v>
      </c>
      <c r="F66" s="21" t="s">
        <v>0</v>
      </c>
    </row>
    <row r="67" spans="1:4" ht="15">
      <c r="A67" s="19" t="s">
        <v>63</v>
      </c>
      <c r="D67" t="s">
        <v>0</v>
      </c>
    </row>
    <row r="68" ht="15">
      <c r="A68" s="19" t="s">
        <v>64</v>
      </c>
    </row>
    <row r="70" spans="1:17" ht="15">
      <c r="A70" s="1" t="s">
        <v>0</v>
      </c>
      <c r="Q70" s="1"/>
    </row>
    <row r="71" spans="1:17" ht="15">
      <c r="A71" s="1" t="s">
        <v>0</v>
      </c>
      <c r="B71" t="s">
        <v>0</v>
      </c>
      <c r="Q71" s="1"/>
    </row>
    <row r="72" spans="1:17" ht="15">
      <c r="A72" s="1" t="s">
        <v>0</v>
      </c>
      <c r="B72" t="s">
        <v>0</v>
      </c>
      <c r="Q72" s="1"/>
    </row>
    <row r="73" spans="3:17" ht="45.75" customHeight="1">
      <c r="C73" t="s">
        <v>0</v>
      </c>
      <c r="D73" s="35"/>
      <c r="E73" s="36"/>
      <c r="F73" s="36"/>
      <c r="G73" s="36"/>
      <c r="Q73" s="1"/>
    </row>
  </sheetData>
  <sheetProtection/>
  <mergeCells count="1">
    <mergeCell ref="D73:G73"/>
  </mergeCells>
  <hyperlinks>
    <hyperlink ref="A51" r:id="rId1" display="www.arnet.gov/far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Telep</dc:creator>
  <cp:keywords/>
  <dc:description/>
  <cp:lastModifiedBy>dtelep</cp:lastModifiedBy>
  <cp:lastPrinted>2012-08-16T12:23:59Z</cp:lastPrinted>
  <dcterms:created xsi:type="dcterms:W3CDTF">2009-04-18T11:16:30Z</dcterms:created>
  <dcterms:modified xsi:type="dcterms:W3CDTF">2017-06-01T14:25:43Z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